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ifes\Previdencia\Calculadoras\Publicar\"/>
    </mc:Choice>
  </mc:AlternateContent>
  <xr:revisionPtr revIDLastSave="0" documentId="13_ncr:1_{CB63F02F-D887-4BAC-A304-6110919252CE}" xr6:coauthVersionLast="47" xr6:coauthVersionMax="47" xr10:uidLastSave="{00000000-0000-0000-0000-000000000000}"/>
  <bookViews>
    <workbookView xWindow="-120" yWindow="-120" windowWidth="17520" windowHeight="12600" xr2:uid="{00000000-000D-0000-FFFF-FFFF00000000}"/>
  </bookViews>
  <sheets>
    <sheet name="Acúmul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Q12" i="1" s="1"/>
  <c r="R12" i="1" s="1"/>
  <c r="G7" i="1" s="1"/>
  <c r="D8" i="1" l="1"/>
  <c r="E10" i="1"/>
  <c r="E9" i="1"/>
  <c r="E8" i="1"/>
  <c r="Q13" i="1" l="1"/>
  <c r="R13" i="1" s="1"/>
  <c r="G8" i="1" s="1"/>
  <c r="D9" i="1"/>
  <c r="E11" i="1"/>
  <c r="Q15" i="1"/>
  <c r="Q14" i="1"/>
  <c r="D10" i="1"/>
  <c r="R15" i="1" l="1"/>
  <c r="G10" i="1" s="1"/>
  <c r="R14" i="1"/>
  <c r="G9" i="1" s="1"/>
  <c r="Q16" i="1"/>
  <c r="G11" i="1" s="1"/>
  <c r="G13" i="1" l="1"/>
  <c r="G14" i="1" s="1"/>
  <c r="G15" i="1" s="1"/>
</calcChain>
</file>

<file path=xl/sharedStrings.xml><?xml version="1.0" encoding="utf-8"?>
<sst xmlns="http://schemas.openxmlformats.org/spreadsheetml/2006/main" count="12" uniqueCount="12">
  <si>
    <t>Salário-Mínimo=</t>
  </si>
  <si>
    <t>acima de</t>
  </si>
  <si>
    <t>Perda=</t>
  </si>
  <si>
    <t>Redução=</t>
  </si>
  <si>
    <t>Redução do 2º Benefício Previdenciário</t>
  </si>
  <si>
    <t>de</t>
  </si>
  <si>
    <t>a</t>
  </si>
  <si>
    <t>redutor</t>
  </si>
  <si>
    <t>recebe</t>
  </si>
  <si>
    <t>Valor original do 2ª benefício=</t>
  </si>
  <si>
    <t>Valor do 2º benefício após a EC103=</t>
  </si>
  <si>
    <t>Salário Mínimo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</si>
</sst>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7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color indexed="9"/>
      <name val="Arial"/>
    </font>
    <font>
      <sz val="10"/>
      <color indexed="10"/>
      <name val="Arial"/>
    </font>
    <font>
      <sz val="10"/>
      <name val="Arial"/>
      <family val="2"/>
    </font>
    <font>
      <sz val="10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3" fillId="0" borderId="0" xfId="0" applyNumberFormat="1" applyFont="1"/>
    <xf numFmtId="164" fontId="0" fillId="0" borderId="1" xfId="0" applyNumberFormat="1" applyBorder="1"/>
    <xf numFmtId="164" fontId="4" fillId="0" borderId="1" xfId="0" applyNumberFormat="1" applyFont="1" applyBorder="1"/>
    <xf numFmtId="10" fontId="4" fillId="0" borderId="1" xfId="0" applyNumberFormat="1" applyFont="1" applyBorder="1"/>
    <xf numFmtId="164" fontId="0" fillId="0" borderId="1" xfId="0" applyNumberForma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3" fillId="0" borderId="0" xfId="0" applyFont="1"/>
    <xf numFmtId="164" fontId="3" fillId="0" borderId="0" xfId="0" applyNumberFormat="1" applyFont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5" fillId="0" borderId="0" xfId="0" applyNumberFormat="1" applyFont="1"/>
    <xf numFmtId="0" fontId="5" fillId="0" borderId="0" xfId="0" applyFont="1"/>
    <xf numFmtId="0" fontId="4" fillId="0" borderId="1" xfId="0" applyFont="1" applyBorder="1" applyAlignment="1">
      <alignment horizontal="right"/>
    </xf>
    <xf numFmtId="0" fontId="0" fillId="0" borderId="0" xfId="0" applyAlignment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6" fillId="0" borderId="0" xfId="0" applyNumberFormat="1" applyFont="1" applyFill="1"/>
    <xf numFmtId="0" fontId="6" fillId="0" borderId="0" xfId="0" applyFont="1" applyFill="1"/>
    <xf numFmtId="164" fontId="6" fillId="0" borderId="0" xfId="0" applyNumberFormat="1" applyFont="1" applyFill="1"/>
  </cellXfs>
  <cellStyles count="1"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533400</xdr:colOff>
      <xdr:row>2</xdr:row>
      <xdr:rowOff>142875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C04EB980-B944-48AE-9909-4E576A665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5334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O48"/>
  <sheetViews>
    <sheetView tabSelected="1" zoomScale="200" zoomScaleNormal="200" workbookViewId="0">
      <selection activeCell="G4" sqref="G4"/>
    </sheetView>
  </sheetViews>
  <sheetFormatPr defaultRowHeight="12.75" x14ac:dyDescent="0.2"/>
  <cols>
    <col min="3" max="3" width="1.28515625" customWidth="1"/>
    <col min="4" max="4" width="12.85546875" customWidth="1"/>
    <col min="5" max="5" width="11.28515625" bestFit="1" customWidth="1"/>
    <col min="6" max="6" width="10.28515625" customWidth="1"/>
    <col min="7" max="7" width="12.85546875" bestFit="1" customWidth="1"/>
    <col min="12" max="12" width="19" bestFit="1" customWidth="1"/>
    <col min="13" max="13" width="11.85546875" bestFit="1" customWidth="1"/>
    <col min="14" max="14" width="14" bestFit="1" customWidth="1"/>
    <col min="15" max="15" width="11.7109375" bestFit="1" customWidth="1"/>
    <col min="17" max="17" width="10.7109375" bestFit="1" customWidth="1"/>
    <col min="18" max="18" width="11.42578125" bestFit="1" customWidth="1"/>
    <col min="19" max="20" width="10.7109375" bestFit="1" customWidth="1"/>
  </cols>
  <sheetData>
    <row r="1" spans="2:41" x14ac:dyDescent="0.2">
      <c r="K1" s="8"/>
      <c r="L1" s="1"/>
      <c r="M1" s="1"/>
      <c r="N1" s="1"/>
      <c r="O1" s="1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2:41" x14ac:dyDescent="0.2">
      <c r="B2" s="14"/>
      <c r="D2" s="15" t="s">
        <v>4</v>
      </c>
      <c r="E2" s="16"/>
      <c r="F2" s="16"/>
      <c r="G2" s="17"/>
      <c r="K2" s="8"/>
      <c r="L2" s="1"/>
      <c r="M2" s="1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2:41" x14ac:dyDescent="0.2">
      <c r="B3" s="14"/>
      <c r="K3" s="8"/>
      <c r="L3" s="8"/>
      <c r="M3" s="9"/>
      <c r="N3" s="8"/>
      <c r="O3" s="1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2:41" x14ac:dyDescent="0.2">
      <c r="D4" s="18" t="s">
        <v>9</v>
      </c>
      <c r="E4" s="19"/>
      <c r="F4" s="20"/>
      <c r="G4" s="10">
        <v>10000</v>
      </c>
      <c r="K4" s="8"/>
      <c r="L4" s="1"/>
      <c r="M4" s="11"/>
      <c r="N4" s="11"/>
      <c r="O4" s="11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</row>
    <row r="5" spans="2:41" x14ac:dyDescent="0.2">
      <c r="K5" s="8"/>
      <c r="L5" s="1"/>
      <c r="M5" s="22">
        <v>2022</v>
      </c>
      <c r="N5" s="11"/>
      <c r="O5" s="11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</row>
    <row r="6" spans="2:41" x14ac:dyDescent="0.2">
      <c r="D6" s="5" t="s">
        <v>5</v>
      </c>
      <c r="E6" s="5" t="s">
        <v>6</v>
      </c>
      <c r="F6" s="5" t="s">
        <v>7</v>
      </c>
      <c r="G6" s="5" t="s">
        <v>8</v>
      </c>
      <c r="K6" s="8"/>
      <c r="L6" s="1"/>
      <c r="M6" s="23" t="s">
        <v>11</v>
      </c>
      <c r="N6" s="11"/>
      <c r="O6" s="11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2:41" x14ac:dyDescent="0.2">
      <c r="D7" s="5">
        <v>0</v>
      </c>
      <c r="E7" s="5">
        <f>M7</f>
        <v>1212</v>
      </c>
      <c r="F7" s="6">
        <v>1</v>
      </c>
      <c r="G7" s="5">
        <f>IF(R12&gt;0,R12*F7,0)</f>
        <v>1212</v>
      </c>
      <c r="K7" s="8"/>
      <c r="L7" s="1" t="s">
        <v>0</v>
      </c>
      <c r="M7" s="24">
        <v>1212</v>
      </c>
      <c r="N7" s="11"/>
      <c r="O7" s="11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8" spans="2:41" x14ac:dyDescent="0.2">
      <c r="D8" s="5">
        <f>E7+0.01</f>
        <v>1212.01</v>
      </c>
      <c r="E8" s="5">
        <f>E7*2</f>
        <v>2424</v>
      </c>
      <c r="F8" s="7">
        <v>0.6</v>
      </c>
      <c r="G8" s="5">
        <f>IF(R13&gt;0,R13*F8,0)</f>
        <v>727.19399999999996</v>
      </c>
      <c r="K8" s="8"/>
      <c r="L8" s="1"/>
      <c r="M8" s="11"/>
      <c r="N8" s="11"/>
      <c r="O8" s="11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</row>
    <row r="9" spans="2:41" x14ac:dyDescent="0.2">
      <c r="D9" s="5">
        <f>E8+0.01</f>
        <v>2424.0100000000002</v>
      </c>
      <c r="E9" s="5">
        <f>E7*3</f>
        <v>3636</v>
      </c>
      <c r="F9" s="7">
        <v>0.4</v>
      </c>
      <c r="G9" s="5">
        <f>IF(R14&gt;0,R14*F9,0)</f>
        <v>484.79599999999994</v>
      </c>
      <c r="K9" s="8"/>
      <c r="L9" s="1"/>
      <c r="M9" s="11"/>
      <c r="N9" s="11"/>
      <c r="O9" s="11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spans="2:41" x14ac:dyDescent="0.2">
      <c r="D10" s="5">
        <f>E9+0.01</f>
        <v>3636.01</v>
      </c>
      <c r="E10" s="5">
        <f>E7*4</f>
        <v>4848</v>
      </c>
      <c r="F10" s="7">
        <v>0.2</v>
      </c>
      <c r="G10" s="5">
        <f>IF(R15&gt;0,R15*F10,0)</f>
        <v>242.39799999999997</v>
      </c>
      <c r="K10" s="8"/>
      <c r="L10" s="1"/>
      <c r="M10" s="11"/>
      <c r="N10" s="11"/>
      <c r="O10" s="11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spans="2:41" x14ac:dyDescent="0.2">
      <c r="D11" s="5" t="s">
        <v>1</v>
      </c>
      <c r="E11" s="5">
        <f>E10+0.01</f>
        <v>4848.01</v>
      </c>
      <c r="F11" s="7">
        <v>0.1</v>
      </c>
      <c r="G11" s="5">
        <f>IF(G4&gt;E11,Q16*F11,0)</f>
        <v>515.19899999999996</v>
      </c>
      <c r="K11" s="8"/>
      <c r="L11" s="8"/>
      <c r="M11" s="12"/>
      <c r="N11" s="12"/>
      <c r="O11" s="12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2:41" x14ac:dyDescent="0.2">
      <c r="K12" s="8"/>
      <c r="L12" s="8"/>
      <c r="M12" s="12"/>
      <c r="N12" s="12"/>
      <c r="O12" s="12"/>
      <c r="P12" s="8"/>
      <c r="Q12" s="1">
        <f>MIN(G4,E7)</f>
        <v>1212</v>
      </c>
      <c r="R12" s="1">
        <f>Q12-D7</f>
        <v>1212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x14ac:dyDescent="0.2">
      <c r="D13" s="21" t="s">
        <v>10</v>
      </c>
      <c r="E13" s="21"/>
      <c r="F13" s="21"/>
      <c r="G13" s="2">
        <f>SUM(G7:G11)</f>
        <v>3181.587</v>
      </c>
      <c r="K13" s="8"/>
      <c r="L13" s="8"/>
      <c r="M13" s="8"/>
      <c r="N13" s="8"/>
      <c r="O13" s="8"/>
      <c r="P13" s="8"/>
      <c r="Q13" s="1">
        <f>MIN(G4,E8)</f>
        <v>2424</v>
      </c>
      <c r="R13" s="1">
        <f>Q13-D8</f>
        <v>1211.99</v>
      </c>
      <c r="S13" s="1"/>
      <c r="T13" s="1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2:41" x14ac:dyDescent="0.2">
      <c r="D14" s="13" t="s">
        <v>3</v>
      </c>
      <c r="E14" s="13"/>
      <c r="F14" s="13"/>
      <c r="G14" s="3">
        <f>G4-G13</f>
        <v>6818.4130000000005</v>
      </c>
      <c r="K14" s="8"/>
      <c r="L14" s="8"/>
      <c r="M14" s="8"/>
      <c r="N14" s="8"/>
      <c r="O14" s="8"/>
      <c r="P14" s="8"/>
      <c r="Q14" s="1">
        <f>MIN(G4,E9)</f>
        <v>3636</v>
      </c>
      <c r="R14" s="1">
        <f>Q14-D9</f>
        <v>1211.9899999999998</v>
      </c>
      <c r="S14" s="1"/>
      <c r="T14" s="1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x14ac:dyDescent="0.2">
      <c r="D15" s="13" t="s">
        <v>2</v>
      </c>
      <c r="E15" s="13"/>
      <c r="F15" s="13"/>
      <c r="G15" s="4">
        <f>IF(G4=0,0,G14/G4)</f>
        <v>0.68184130000000009</v>
      </c>
      <c r="K15" s="8"/>
      <c r="L15" s="8"/>
      <c r="M15" s="8"/>
      <c r="N15" s="8"/>
      <c r="O15" s="8"/>
      <c r="P15" s="8"/>
      <c r="Q15" s="1">
        <f>MIN(G4,E10)</f>
        <v>4848</v>
      </c>
      <c r="R15" s="1">
        <f>Q15-D10</f>
        <v>1211.9899999999998</v>
      </c>
      <c r="S15" s="1"/>
      <c r="T15" s="1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x14ac:dyDescent="0.2">
      <c r="K16" s="8"/>
      <c r="L16" s="8"/>
      <c r="M16" s="8"/>
      <c r="N16" s="8"/>
      <c r="O16" s="8"/>
      <c r="P16" s="8"/>
      <c r="Q16" s="1">
        <f>G4-E11</f>
        <v>5151.99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11:41" x14ac:dyDescent="0.2"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1:41" x14ac:dyDescent="0.2"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11:41" x14ac:dyDescent="0.2"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11:41" x14ac:dyDescent="0.2"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1:41" x14ac:dyDescent="0.2"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1:41" x14ac:dyDescent="0.2"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1:41" x14ac:dyDescent="0.2"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11:41" x14ac:dyDescent="0.2"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11:41" x14ac:dyDescent="0.2"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11:41" x14ac:dyDescent="0.2"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11:41" x14ac:dyDescent="0.2"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11:41" x14ac:dyDescent="0.2"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11:41" x14ac:dyDescent="0.2"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11:41" x14ac:dyDescent="0.2"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11:41" x14ac:dyDescent="0.2"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</row>
    <row r="32" spans="11:41" x14ac:dyDescent="0.2"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</row>
    <row r="33" spans="11:41" x14ac:dyDescent="0.2"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11:41" x14ac:dyDescent="0.2"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11:41" x14ac:dyDescent="0.2"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</row>
    <row r="36" spans="11:41" x14ac:dyDescent="0.2"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</row>
    <row r="37" spans="11:41" x14ac:dyDescent="0.2"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</row>
    <row r="38" spans="11:41" x14ac:dyDescent="0.2"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</row>
    <row r="39" spans="11:41" x14ac:dyDescent="0.2"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</row>
    <row r="40" spans="11:41" x14ac:dyDescent="0.2"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</row>
    <row r="41" spans="11:41" x14ac:dyDescent="0.2"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</row>
    <row r="42" spans="11:41" x14ac:dyDescent="0.2"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</row>
    <row r="43" spans="11:41" x14ac:dyDescent="0.2"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</row>
    <row r="44" spans="11:41" x14ac:dyDescent="0.2"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</row>
    <row r="45" spans="11:41" x14ac:dyDescent="0.2"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</row>
    <row r="46" spans="11:41" x14ac:dyDescent="0.2"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</row>
    <row r="47" spans="11:41" x14ac:dyDescent="0.2"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</row>
    <row r="48" spans="11:41" x14ac:dyDescent="0.2"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</row>
  </sheetData>
  <sheetProtection algorithmName="SHA-512" hashValue="1rNqUuEaeQu8z84M2Lbrb7eunz5zvA1DPaYq/foKZKh+MQoDB1LyNlb0Hsc83IO010ykAbyV1QNnXOtOn2IOAg==" saltValue="RvQ3vkq9Vd2N/tqs5Ld/Zw==" spinCount="100000" sheet="1" selectLockedCells="1"/>
  <mergeCells count="6">
    <mergeCell ref="D15:F15"/>
    <mergeCell ref="B2:B3"/>
    <mergeCell ref="D2:G2"/>
    <mergeCell ref="D4:F4"/>
    <mergeCell ref="D13:F13"/>
    <mergeCell ref="D14:F14"/>
  </mergeCells>
  <phoneticPr fontId="1" type="noConversion"/>
  <conditionalFormatting sqref="G8:G11">
    <cfRule type="cellIs" dxfId="0" priority="1" stopIfTrue="1" operator="equal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Acúmulo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2003</dc:creator>
  <cp:lastModifiedBy>Eduardo</cp:lastModifiedBy>
  <dcterms:created xsi:type="dcterms:W3CDTF">2020-02-15T15:08:44Z</dcterms:created>
  <dcterms:modified xsi:type="dcterms:W3CDTF">2022-01-20T21:36:43Z</dcterms:modified>
</cp:coreProperties>
</file>